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4220" windowHeight="5010"/>
  </bookViews>
  <sheets>
    <sheet name="Буратино" sheetId="1" r:id="rId1"/>
  </sheets>
  <definedNames>
    <definedName name="_xlnm.Print_Area" localSheetId="0">Буратино!$A$1:$T$52</definedName>
  </definedNames>
  <calcPr calcId="125725"/>
</workbook>
</file>

<file path=xl/calcChain.xml><?xml version="1.0" encoding="utf-8"?>
<calcChain xmlns="http://schemas.openxmlformats.org/spreadsheetml/2006/main">
  <c r="T60" i="1"/>
  <c r="E42"/>
  <c r="O34"/>
  <c r="O35" s="1"/>
  <c r="N34"/>
  <c r="M34"/>
  <c r="M35" s="1"/>
  <c r="L34"/>
  <c r="H34"/>
  <c r="H35" s="1"/>
  <c r="G34"/>
  <c r="D34"/>
  <c r="Q33"/>
  <c r="Q34" s="1"/>
  <c r="P33"/>
  <c r="P34" s="1"/>
  <c r="F33"/>
  <c r="F34" s="1"/>
  <c r="O31"/>
  <c r="N31"/>
  <c r="M31"/>
  <c r="L31"/>
  <c r="H31"/>
  <c r="D31"/>
  <c r="Q30"/>
  <c r="Q31" s="1"/>
  <c r="P30"/>
  <c r="R30" s="1"/>
  <c r="R31" s="1"/>
  <c r="F30"/>
  <c r="O28"/>
  <c r="M28"/>
  <c r="H28"/>
  <c r="G28"/>
  <c r="D28"/>
  <c r="D35" s="1"/>
  <c r="D39" s="1"/>
  <c r="S15" s="1"/>
  <c r="F27"/>
  <c r="L27" s="1"/>
  <c r="S25"/>
  <c r="R25"/>
  <c r="Q25"/>
  <c r="P25"/>
  <c r="O25"/>
  <c r="N25"/>
  <c r="M25"/>
  <c r="L25"/>
  <c r="K25"/>
  <c r="J25"/>
  <c r="I25"/>
  <c r="H25"/>
  <c r="G25"/>
  <c r="F24"/>
  <c r="F25" s="1"/>
  <c r="L28" l="1"/>
  <c r="L35"/>
  <c r="I27"/>
  <c r="I28" s="1"/>
  <c r="N27"/>
  <c r="N28" s="1"/>
  <c r="N35" s="1"/>
  <c r="F28"/>
  <c r="F31"/>
  <c r="F35" s="1"/>
  <c r="P31"/>
  <c r="J33"/>
  <c r="J34" s="1"/>
  <c r="R33"/>
  <c r="R34" s="1"/>
  <c r="J27"/>
  <c r="J28" s="1"/>
  <c r="G30"/>
  <c r="G31" s="1"/>
  <c r="G35" s="1"/>
  <c r="I33"/>
  <c r="I34" s="1"/>
  <c r="K33"/>
  <c r="S33" l="1"/>
  <c r="S34" s="1"/>
  <c r="K34"/>
  <c r="K27"/>
  <c r="J30"/>
  <c r="J31" s="1"/>
  <c r="J35"/>
  <c r="I30"/>
  <c r="I31" s="1"/>
  <c r="I35" s="1"/>
  <c r="Q27"/>
  <c r="Q28" s="1"/>
  <c r="Q35" s="1"/>
  <c r="P27"/>
  <c r="P28" s="1"/>
  <c r="P35" s="1"/>
  <c r="K30" l="1"/>
  <c r="K28"/>
  <c r="S27"/>
  <c r="S28" s="1"/>
  <c r="R27"/>
  <c r="R28" s="1"/>
  <c r="R35" s="1"/>
  <c r="K31" l="1"/>
  <c r="K35" s="1"/>
  <c r="S30"/>
  <c r="S31" s="1"/>
  <c r="S35" s="1"/>
  <c r="S39" s="1"/>
  <c r="E41" s="1"/>
  <c r="E43" s="1"/>
  <c r="E48" l="1"/>
  <c r="E44"/>
  <c r="E49" s="1"/>
  <c r="E45" l="1"/>
  <c r="S16" s="1"/>
  <c r="E50"/>
</calcChain>
</file>

<file path=xl/sharedStrings.xml><?xml version="1.0" encoding="utf-8"?>
<sst xmlns="http://schemas.openxmlformats.org/spreadsheetml/2006/main" count="68" uniqueCount="55">
  <si>
    <t>Унифицированная форма № Т-3</t>
  </si>
  <si>
    <t>Утверждена постановлением Госкомстата</t>
  </si>
  <si>
    <t>России от 06.04.01. № 26</t>
  </si>
  <si>
    <t>Код</t>
  </si>
  <si>
    <t>Форма по ОКУД</t>
  </si>
  <si>
    <t xml:space="preserve">Группа кратковременного пребывания в </t>
  </si>
  <si>
    <t>по ОКПО</t>
  </si>
  <si>
    <t>муниципальном бюджетном дошкольном образовательном учреждении детский сад</t>
  </si>
  <si>
    <t>№16 "Светлячок" с. Михайловка</t>
  </si>
  <si>
    <t>Михайловского Муниципального района</t>
  </si>
  <si>
    <t>"УТВЕРЖДАЮ"</t>
  </si>
  <si>
    <t>ШТАТНОЕ РАСПИСАНИЕ</t>
  </si>
  <si>
    <t xml:space="preserve">Заведующая </t>
  </si>
  <si>
    <t>З.И.Климчук</t>
  </si>
  <si>
    <t>с  1 ноября   2013 года</t>
  </si>
  <si>
    <t>Штат в количестве</t>
  </si>
  <si>
    <t>единиц</t>
  </si>
  <si>
    <t>Кол-во групп - 1</t>
  </si>
  <si>
    <t xml:space="preserve">с месячным  фондом  з / платы :  </t>
  </si>
  <si>
    <t>руб. 00 коп.</t>
  </si>
  <si>
    <t>Структурное подразделение</t>
  </si>
  <si>
    <t>Профессия (должность)</t>
  </si>
  <si>
    <t>Кол-во штатных единиц</t>
  </si>
  <si>
    <t>Оклад (тариф-ная ставка), руб.</t>
  </si>
  <si>
    <t>Сумма по ставкам</t>
  </si>
  <si>
    <t>Тарифный фонд</t>
  </si>
  <si>
    <t>Надтарифный фонд</t>
  </si>
  <si>
    <t>Всего</t>
  </si>
  <si>
    <t>вредность 12%</t>
  </si>
  <si>
    <t>ночные 35%</t>
  </si>
  <si>
    <t>ДВ 30%</t>
  </si>
  <si>
    <t>РК 30%</t>
  </si>
  <si>
    <t>итого</t>
  </si>
  <si>
    <t>за работу на селе 25%</t>
  </si>
  <si>
    <t>выслуга лет до 30%</t>
  </si>
  <si>
    <t>за категорию</t>
  </si>
  <si>
    <t>наименование</t>
  </si>
  <si>
    <t>АДМИНИСТРАТИВНЫЙ ПЕРСОНАЛ</t>
  </si>
  <si>
    <t>ИТОГО :</t>
  </si>
  <si>
    <t>ПЕДАГОГИЧЕСКИЙ ПЕРСОНАЛ</t>
  </si>
  <si>
    <t>Воспитатель образование 1 категория</t>
  </si>
  <si>
    <t>УЧЕБНО-ВСПОМОГАТЕЛЬНЫЙ ПЕРСОНАЛ</t>
  </si>
  <si>
    <t>Младший воспитатель</t>
  </si>
  <si>
    <t>ОБСЛУЖИВАЮЩИЙ ПЕРСОНАЛ</t>
  </si>
  <si>
    <t>ВСЕГО :</t>
  </si>
  <si>
    <t>ВСЕГО СТАВОК ПО ДОКУМЕНТУ :</t>
  </si>
  <si>
    <t xml:space="preserve">Тарифный фонд  :   </t>
  </si>
  <si>
    <t>руб.</t>
  </si>
  <si>
    <t xml:space="preserve">Надтарифный фонд : </t>
  </si>
  <si>
    <t>Итого в месяц :                              (ст.211)</t>
  </si>
  <si>
    <t xml:space="preserve">Начисления на  з/пл в месяц:      (ст.213) </t>
  </si>
  <si>
    <t>Всего фонд опл.тр. в месяц:</t>
  </si>
  <si>
    <t>ФОТ на 2 месяца</t>
  </si>
  <si>
    <t>Итого</t>
  </si>
  <si>
    <t>Всего :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</si>
</sst>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4" xfId="0" applyFont="1" applyBorder="1" applyAlignment="1">
      <alignment horizontal="left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4" xfId="0" applyBorder="1"/>
    <xf numFmtId="0" fontId="1" fillId="0" borderId="4" xfId="0" applyFont="1" applyBorder="1" applyAlignment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/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1" fontId="0" fillId="0" borderId="0" xfId="0" applyNumberFormat="1" applyFont="1"/>
    <xf numFmtId="1" fontId="0" fillId="0" borderId="0" xfId="0" applyNumberFormat="1" applyFont="1" applyAlignment="1">
      <alignment horizontal="center"/>
    </xf>
    <xf numFmtId="1" fontId="0" fillId="0" borderId="0" xfId="0" applyNumberFormat="1"/>
    <xf numFmtId="0" fontId="2" fillId="0" borderId="0" xfId="0" applyFont="1" applyAlignment="1"/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/>
    <xf numFmtId="164" fontId="2" fillId="0" borderId="0" xfId="0" applyNumberFormat="1" applyFont="1" applyAlignment="1"/>
    <xf numFmtId="164" fontId="2" fillId="0" borderId="0" xfId="0" applyNumberFormat="1" applyFont="1"/>
    <xf numFmtId="9" fontId="2" fillId="0" borderId="0" xfId="0" applyNumberFormat="1" applyFont="1" applyAlignment="1"/>
    <xf numFmtId="0" fontId="0" fillId="0" borderId="0" xfId="0" applyAlignment="1">
      <alignment horizontal="center"/>
    </xf>
    <xf numFmtId="9" fontId="0" fillId="0" borderId="0" xfId="0" applyNumberForma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ill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view="pageLayout" topLeftCell="G1" zoomScaleNormal="100" zoomScaleSheetLayoutView="100" workbookViewId="0">
      <selection activeCell="Q3" sqref="Q3:T3"/>
    </sheetView>
  </sheetViews>
  <sheetFormatPr defaultRowHeight="12.75"/>
  <cols>
    <col min="1" max="1" width="9.42578125" customWidth="1"/>
    <col min="2" max="2" width="2" customWidth="1"/>
    <col min="3" max="3" width="24.42578125" customWidth="1"/>
    <col min="4" max="4" width="6.85546875" customWidth="1"/>
    <col min="5" max="6" width="8.28515625" customWidth="1"/>
    <col min="7" max="7" width="7.7109375" customWidth="1"/>
    <col min="8" max="8" width="9.140625" customWidth="1"/>
    <col min="9" max="9" width="8.42578125" customWidth="1"/>
    <col min="10" max="10" width="8.5703125" customWidth="1"/>
    <col min="11" max="11" width="8.140625" customWidth="1"/>
    <col min="12" max="15" width="8" customWidth="1"/>
    <col min="16" max="18" width="8.140625" customWidth="1"/>
    <col min="19" max="19" width="10" customWidth="1"/>
    <col min="20" max="20" width="11.140625" customWidth="1"/>
    <col min="21" max="21" width="12.140625" customWidth="1"/>
    <col min="23" max="23" width="10.5703125" bestFit="1" customWidth="1"/>
  </cols>
  <sheetData>
    <row r="1" spans="1:20"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</row>
    <row r="2" spans="1:20">
      <c r="J2" s="1"/>
      <c r="K2" s="1"/>
      <c r="L2" s="1"/>
      <c r="M2" s="1"/>
      <c r="N2" s="1"/>
      <c r="O2" s="1"/>
      <c r="P2" s="1"/>
      <c r="Q2" s="2" t="s">
        <v>1</v>
      </c>
      <c r="R2" s="2"/>
      <c r="S2" s="2"/>
      <c r="T2" s="2"/>
    </row>
    <row r="3" spans="1:20"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</row>
    <row r="4" spans="1:20">
      <c r="J4" s="3"/>
      <c r="K4" s="3"/>
      <c r="L4" s="3"/>
      <c r="M4" s="3"/>
      <c r="N4" s="3"/>
      <c r="O4" s="3"/>
      <c r="P4" s="3"/>
    </row>
    <row r="5" spans="1:20">
      <c r="J5" s="3"/>
      <c r="K5" s="3"/>
      <c r="L5" s="1"/>
      <c r="M5" s="1"/>
      <c r="N5" s="1"/>
      <c r="O5" s="1"/>
      <c r="P5" s="1"/>
      <c r="Q5" s="4"/>
      <c r="R5" s="4"/>
      <c r="S5" s="5" t="s">
        <v>3</v>
      </c>
      <c r="T5" s="6"/>
    </row>
    <row r="6" spans="1:20">
      <c r="J6" s="3"/>
      <c r="K6" s="3"/>
      <c r="L6" s="7"/>
      <c r="M6" s="7"/>
      <c r="N6" s="7"/>
      <c r="O6" s="7"/>
      <c r="P6" s="7"/>
      <c r="Q6" s="4" t="s">
        <v>4</v>
      </c>
      <c r="R6" s="4"/>
      <c r="S6" s="5">
        <v>301017</v>
      </c>
      <c r="T6" s="6"/>
    </row>
    <row r="7" spans="1:20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9" t="s">
        <v>6</v>
      </c>
      <c r="R7" s="10"/>
      <c r="S7" s="11"/>
      <c r="T7" s="12"/>
    </row>
    <row r="8" spans="1:20" ht="12.75" customHeight="1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N8" s="3"/>
      <c r="O8" s="3"/>
      <c r="P8" s="3"/>
      <c r="Q8" s="3"/>
      <c r="R8" s="3"/>
      <c r="S8" s="3"/>
      <c r="T8" s="3"/>
    </row>
    <row r="9" spans="1:20">
      <c r="A9" s="13" t="s">
        <v>8</v>
      </c>
      <c r="F9" s="14"/>
      <c r="G9" s="14"/>
      <c r="H9" s="14"/>
    </row>
    <row r="10" spans="1:20">
      <c r="A10" s="13" t="s">
        <v>9</v>
      </c>
      <c r="B10" s="13"/>
      <c r="C10" s="13"/>
      <c r="F10" s="14"/>
      <c r="G10" s="14"/>
      <c r="H10" s="14"/>
    </row>
    <row r="11" spans="1:20">
      <c r="A11" s="15"/>
      <c r="B11" s="15"/>
      <c r="C11" s="15"/>
      <c r="D11" s="16"/>
      <c r="E11" s="16"/>
      <c r="F11" s="14"/>
      <c r="H11" s="1"/>
      <c r="I11" s="1"/>
      <c r="J11" s="1"/>
      <c r="K11" s="1"/>
      <c r="L11" s="1"/>
      <c r="M11" s="1"/>
      <c r="N11" s="1"/>
      <c r="O11" s="1"/>
      <c r="P11" s="1" t="s">
        <v>10</v>
      </c>
      <c r="Q11" s="17"/>
      <c r="R11" s="17"/>
    </row>
    <row r="12" spans="1:20">
      <c r="A12" s="15" t="s">
        <v>11</v>
      </c>
      <c r="B12" s="15"/>
      <c r="C12" s="15"/>
      <c r="D12" s="16"/>
      <c r="E12" s="16"/>
      <c r="F12" s="14"/>
      <c r="H12" s="1"/>
      <c r="I12" s="1"/>
      <c r="J12" s="1"/>
      <c r="K12" s="1"/>
      <c r="L12" s="1"/>
      <c r="M12" s="1"/>
      <c r="N12" s="1"/>
      <c r="O12" s="1"/>
      <c r="P12" s="1" t="s">
        <v>12</v>
      </c>
      <c r="Q12" s="1"/>
      <c r="R12" s="1"/>
      <c r="S12" t="s">
        <v>13</v>
      </c>
    </row>
    <row r="13" spans="1:20">
      <c r="A13" s="15" t="s">
        <v>14</v>
      </c>
      <c r="B13" s="15"/>
      <c r="C13" s="15"/>
      <c r="G13" s="18"/>
      <c r="H13" s="19"/>
      <c r="I13" s="19"/>
      <c r="J13" s="19"/>
      <c r="K13" s="19"/>
      <c r="L13" s="19"/>
      <c r="M13" s="19"/>
      <c r="N13" s="19"/>
      <c r="O13" s="19"/>
      <c r="P13" s="20"/>
      <c r="Q13" s="21"/>
      <c r="R13" s="21"/>
      <c r="S13" s="21"/>
      <c r="T13" s="20"/>
    </row>
    <row r="14" spans="1:20" ht="12.75" customHeight="1">
      <c r="G14" s="19"/>
      <c r="H14" s="19"/>
      <c r="I14" s="19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0"/>
    </row>
    <row r="15" spans="1:20" ht="11.25" customHeight="1">
      <c r="I15" s="22"/>
      <c r="J15" s="22"/>
      <c r="K15" s="22"/>
      <c r="L15" s="22"/>
      <c r="M15" s="22"/>
      <c r="P15" t="s">
        <v>15</v>
      </c>
      <c r="Q15" s="23"/>
      <c r="R15" s="23"/>
      <c r="S15" s="24">
        <f>D39</f>
        <v>0.94</v>
      </c>
      <c r="T15" s="24" t="s">
        <v>16</v>
      </c>
    </row>
    <row r="16" spans="1:20" ht="15.75" customHeight="1">
      <c r="A16" t="s">
        <v>17</v>
      </c>
      <c r="H16" s="25"/>
      <c r="I16" s="25"/>
      <c r="J16" s="25"/>
      <c r="K16" s="25"/>
      <c r="L16" s="25"/>
      <c r="M16" s="25"/>
      <c r="N16" s="25"/>
      <c r="P16" s="25" t="s">
        <v>18</v>
      </c>
      <c r="Q16" s="26"/>
      <c r="R16" s="26"/>
      <c r="S16" s="27">
        <f>E45</f>
        <v>19568.020066560002</v>
      </c>
      <c r="T16" s="25" t="s">
        <v>19</v>
      </c>
    </row>
    <row r="17" spans="1:20" ht="12.75" customHeight="1"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0"/>
    </row>
    <row r="18" spans="1:20" ht="12.75" customHeight="1"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20">
      <c r="A19" s="31" t="s">
        <v>20</v>
      </c>
      <c r="B19" s="31"/>
      <c r="C19" s="32" t="s">
        <v>21</v>
      </c>
      <c r="D19" s="33" t="s">
        <v>22</v>
      </c>
      <c r="E19" s="34" t="s">
        <v>23</v>
      </c>
      <c r="F19" s="33" t="s">
        <v>24</v>
      </c>
      <c r="G19" s="4" t="s">
        <v>25</v>
      </c>
      <c r="H19" s="4"/>
      <c r="I19" s="4"/>
      <c r="J19" s="4"/>
      <c r="K19" s="4"/>
      <c r="L19" s="4" t="s">
        <v>26</v>
      </c>
      <c r="M19" s="4"/>
      <c r="N19" s="4"/>
      <c r="O19" s="4"/>
      <c r="P19" s="4"/>
      <c r="Q19" s="4"/>
      <c r="R19" s="4"/>
      <c r="S19" s="35" t="s">
        <v>27</v>
      </c>
      <c r="T19" s="4"/>
    </row>
    <row r="20" spans="1:20" ht="12.75" customHeight="1">
      <c r="A20" s="31"/>
      <c r="B20" s="31"/>
      <c r="C20" s="32"/>
      <c r="D20" s="33"/>
      <c r="E20" s="34"/>
      <c r="F20" s="33"/>
      <c r="G20" s="33" t="s">
        <v>28</v>
      </c>
      <c r="H20" s="33" t="s">
        <v>29</v>
      </c>
      <c r="I20" s="33" t="s">
        <v>30</v>
      </c>
      <c r="J20" s="33" t="s">
        <v>31</v>
      </c>
      <c r="K20" s="36" t="s">
        <v>32</v>
      </c>
      <c r="L20" s="33" t="s">
        <v>33</v>
      </c>
      <c r="M20" s="33" t="s">
        <v>34</v>
      </c>
      <c r="N20" s="33" t="s">
        <v>35</v>
      </c>
      <c r="O20" s="33"/>
      <c r="P20" s="33" t="s">
        <v>31</v>
      </c>
      <c r="Q20" s="33" t="s">
        <v>30</v>
      </c>
      <c r="R20" s="36" t="s">
        <v>32</v>
      </c>
      <c r="S20" s="35"/>
      <c r="T20" s="4"/>
    </row>
    <row r="21" spans="1:20" ht="80.25" customHeight="1">
      <c r="A21" s="37" t="s">
        <v>36</v>
      </c>
      <c r="B21" s="38"/>
      <c r="C21" s="32"/>
      <c r="D21" s="33"/>
      <c r="E21" s="34"/>
      <c r="F21" s="33"/>
      <c r="G21" s="33"/>
      <c r="H21" s="33"/>
      <c r="I21" s="33"/>
      <c r="J21" s="33"/>
      <c r="K21" s="36"/>
      <c r="L21" s="33"/>
      <c r="M21" s="33"/>
      <c r="N21" s="33"/>
      <c r="O21" s="33"/>
      <c r="P21" s="33"/>
      <c r="Q21" s="33"/>
      <c r="R21" s="36"/>
      <c r="S21" s="35"/>
      <c r="T21" s="4"/>
    </row>
    <row r="22" spans="1:20" ht="12.75" customHeight="1">
      <c r="A22" s="39">
        <v>1</v>
      </c>
      <c r="B22" s="39">
        <v>2</v>
      </c>
      <c r="C22" s="39">
        <v>3</v>
      </c>
      <c r="D22" s="39">
        <v>4</v>
      </c>
      <c r="E22" s="39">
        <v>5</v>
      </c>
      <c r="F22" s="39">
        <v>6</v>
      </c>
      <c r="G22" s="39">
        <v>7</v>
      </c>
      <c r="H22" s="39">
        <v>8</v>
      </c>
      <c r="I22" s="39">
        <v>9</v>
      </c>
      <c r="J22" s="39">
        <v>10</v>
      </c>
      <c r="K22" s="39">
        <v>11</v>
      </c>
      <c r="L22" s="39">
        <v>12</v>
      </c>
      <c r="M22" s="39">
        <v>13</v>
      </c>
      <c r="N22" s="39">
        <v>14</v>
      </c>
      <c r="O22" s="39">
        <v>15</v>
      </c>
      <c r="P22" s="39">
        <v>16</v>
      </c>
      <c r="Q22" s="39">
        <v>17</v>
      </c>
      <c r="R22" s="39">
        <v>18</v>
      </c>
      <c r="S22" s="39">
        <v>19</v>
      </c>
      <c r="T22" s="39">
        <v>20</v>
      </c>
    </row>
    <row r="23" spans="1:20">
      <c r="A23" s="40"/>
      <c r="B23" s="40"/>
      <c r="C23" s="41" t="s">
        <v>37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>
      <c r="A24" s="37"/>
      <c r="B24" s="37"/>
      <c r="C24" s="37"/>
      <c r="D24" s="43"/>
      <c r="E24" s="43"/>
      <c r="F24" s="44">
        <f>D24*E24</f>
        <v>0</v>
      </c>
      <c r="G24" s="43"/>
      <c r="H24" s="43"/>
      <c r="I24" s="43"/>
      <c r="J24" s="43"/>
      <c r="K24" s="43"/>
      <c r="L24" s="43"/>
      <c r="M24" s="43"/>
      <c r="N24" s="43"/>
      <c r="O24" s="43"/>
      <c r="P24" s="44"/>
      <c r="Q24" s="44"/>
      <c r="R24" s="44"/>
      <c r="S24" s="44"/>
      <c r="T24" s="42"/>
    </row>
    <row r="25" spans="1:20">
      <c r="A25" s="45" t="s">
        <v>38</v>
      </c>
      <c r="B25" s="46"/>
      <c r="C25" s="46"/>
      <c r="D25" s="46"/>
      <c r="E25" s="46"/>
      <c r="F25" s="47">
        <f>SUM(F24)</f>
        <v>0</v>
      </c>
      <c r="G25" s="47">
        <f t="shared" ref="G25:S25" si="0">SUM(G24)</f>
        <v>0</v>
      </c>
      <c r="H25" s="47">
        <f t="shared" si="0"/>
        <v>0</v>
      </c>
      <c r="I25" s="47">
        <f t="shared" si="0"/>
        <v>0</v>
      </c>
      <c r="J25" s="47">
        <f t="shared" si="0"/>
        <v>0</v>
      </c>
      <c r="K25" s="47">
        <f t="shared" si="0"/>
        <v>0</v>
      </c>
      <c r="L25" s="47">
        <f t="shared" si="0"/>
        <v>0</v>
      </c>
      <c r="M25" s="47">
        <f t="shared" si="0"/>
        <v>0</v>
      </c>
      <c r="N25" s="47">
        <f t="shared" si="0"/>
        <v>0</v>
      </c>
      <c r="O25" s="47">
        <f t="shared" si="0"/>
        <v>0</v>
      </c>
      <c r="P25" s="47">
        <f t="shared" si="0"/>
        <v>0</v>
      </c>
      <c r="Q25" s="47">
        <f t="shared" si="0"/>
        <v>0</v>
      </c>
      <c r="R25" s="47">
        <f t="shared" si="0"/>
        <v>0</v>
      </c>
      <c r="S25" s="47">
        <f t="shared" si="0"/>
        <v>0</v>
      </c>
      <c r="T25" s="42"/>
    </row>
    <row r="26" spans="1:20">
      <c r="A26" s="40"/>
      <c r="B26" s="40"/>
      <c r="C26" s="41" t="s">
        <v>39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24">
      <c r="A27" s="48"/>
      <c r="B27" s="37"/>
      <c r="C27" s="37" t="s">
        <v>40</v>
      </c>
      <c r="D27" s="49">
        <v>0.5</v>
      </c>
      <c r="E27" s="43">
        <v>9822</v>
      </c>
      <c r="F27" s="49">
        <f>D27*E27</f>
        <v>4911</v>
      </c>
      <c r="G27" s="49"/>
      <c r="H27" s="49"/>
      <c r="I27" s="49">
        <f>(F27+G27+H27)*0.3</f>
        <v>1473.3</v>
      </c>
      <c r="J27" s="49">
        <f>(F27+G27+H27)*0.3</f>
        <v>1473.3</v>
      </c>
      <c r="K27" s="50">
        <f>F27+G27+H27+I27+J27:J27</f>
        <v>7857.6</v>
      </c>
      <c r="L27" s="49">
        <f>F27*25%</f>
        <v>1227.75</v>
      </c>
      <c r="M27" s="49"/>
      <c r="N27" s="49">
        <f>F27*0.2</f>
        <v>982.2</v>
      </c>
      <c r="O27" s="49"/>
      <c r="P27" s="49">
        <f>(L27+M27+N27+O27)*0.3</f>
        <v>662.9849999999999</v>
      </c>
      <c r="Q27" s="49">
        <f>(L27+M27+N27+O27)*0.3</f>
        <v>662.9849999999999</v>
      </c>
      <c r="R27" s="50">
        <f>L27+M27+N27+O27+P27+Q27</f>
        <v>3535.9199999999992</v>
      </c>
      <c r="S27" s="49">
        <f>K27+R27</f>
        <v>11393.52</v>
      </c>
      <c r="T27" s="51"/>
    </row>
    <row r="28" spans="1:20">
      <c r="A28" s="52" t="s">
        <v>38</v>
      </c>
      <c r="B28" s="52"/>
      <c r="C28" s="53"/>
      <c r="D28" s="46">
        <f>SUM(D27:D27)</f>
        <v>0.5</v>
      </c>
      <c r="E28" s="46"/>
      <c r="F28" s="54">
        <f t="shared" ref="F28:S28" si="1">SUM(F27:F27)</f>
        <v>4911</v>
      </c>
      <c r="G28" s="54">
        <f t="shared" si="1"/>
        <v>0</v>
      </c>
      <c r="H28" s="54">
        <f t="shared" si="1"/>
        <v>0</v>
      </c>
      <c r="I28" s="54">
        <f t="shared" si="1"/>
        <v>1473.3</v>
      </c>
      <c r="J28" s="54">
        <f t="shared" si="1"/>
        <v>1473.3</v>
      </c>
      <c r="K28" s="54">
        <f t="shared" si="1"/>
        <v>7857.6</v>
      </c>
      <c r="L28" s="54">
        <f t="shared" si="1"/>
        <v>1227.75</v>
      </c>
      <c r="M28" s="54">
        <f t="shared" si="1"/>
        <v>0</v>
      </c>
      <c r="N28" s="54">
        <f t="shared" si="1"/>
        <v>982.2</v>
      </c>
      <c r="O28" s="54">
        <f t="shared" si="1"/>
        <v>0</v>
      </c>
      <c r="P28" s="55">
        <f t="shared" si="1"/>
        <v>662.9849999999999</v>
      </c>
      <c r="Q28" s="55">
        <f t="shared" si="1"/>
        <v>662.9849999999999</v>
      </c>
      <c r="R28" s="55">
        <f t="shared" si="1"/>
        <v>3535.9199999999992</v>
      </c>
      <c r="S28" s="55">
        <f t="shared" si="1"/>
        <v>11393.52</v>
      </c>
      <c r="T28" s="51"/>
    </row>
    <row r="29" spans="1:20">
      <c r="A29" s="40"/>
      <c r="B29" s="40"/>
      <c r="C29" s="41" t="s">
        <v>41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>
      <c r="A30" s="37"/>
      <c r="B30" s="37"/>
      <c r="C30" s="37" t="s">
        <v>42</v>
      </c>
      <c r="D30" s="49">
        <v>0.44</v>
      </c>
      <c r="E30" s="43">
        <v>4611</v>
      </c>
      <c r="F30" s="49">
        <f>D30*E30</f>
        <v>2028.84</v>
      </c>
      <c r="G30" s="49">
        <f>F30*12%</f>
        <v>243.46079999999998</v>
      </c>
      <c r="H30" s="49"/>
      <c r="I30" s="49">
        <f>(F30+G30+H30)*0.3</f>
        <v>681.69024000000002</v>
      </c>
      <c r="J30" s="49">
        <f>(F30+G30+H30)*0.3</f>
        <v>681.69024000000002</v>
      </c>
      <c r="K30" s="50">
        <f>F30+G30+H30+I30+J30:J31</f>
        <v>3635.6812799999998</v>
      </c>
      <c r="L30" s="49"/>
      <c r="M30" s="49"/>
      <c r="N30" s="49"/>
      <c r="O30" s="49"/>
      <c r="P30" s="49">
        <f>(L30+M30+N30+O30)*0.3</f>
        <v>0</v>
      </c>
      <c r="Q30" s="49">
        <f>(L30+M30+N30+O30)*0.3</f>
        <v>0</v>
      </c>
      <c r="R30" s="50">
        <f>L30+M30+N30+O30+P30+Q30</f>
        <v>0</v>
      </c>
      <c r="S30" s="49">
        <f>K30+R30</f>
        <v>3635.6812799999998</v>
      </c>
      <c r="T30" s="56"/>
    </row>
    <row r="31" spans="1:20">
      <c r="A31" s="52" t="s">
        <v>38</v>
      </c>
      <c r="B31" s="52"/>
      <c r="C31" s="52"/>
      <c r="D31" s="57">
        <f>SUM(D30:D30)</f>
        <v>0.44</v>
      </c>
      <c r="E31" s="46"/>
      <c r="F31" s="54">
        <f>SUM(F30:F30)</f>
        <v>2028.84</v>
      </c>
      <c r="G31" s="54">
        <f t="shared" ref="G31:O31" si="2">SUM(G30:G30)</f>
        <v>243.46079999999998</v>
      </c>
      <c r="H31" s="54">
        <f t="shared" si="2"/>
        <v>0</v>
      </c>
      <c r="I31" s="54">
        <f t="shared" si="2"/>
        <v>681.69024000000002</v>
      </c>
      <c r="J31" s="54">
        <f t="shared" si="2"/>
        <v>681.69024000000002</v>
      </c>
      <c r="K31" s="54">
        <f t="shared" si="2"/>
        <v>3635.6812799999998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7">
        <f>SUM(P30:P30)</f>
        <v>0</v>
      </c>
      <c r="Q31" s="55">
        <f>SUM(Q30:Q30)</f>
        <v>0</v>
      </c>
      <c r="R31" s="55">
        <f>SUM(R30:R30)</f>
        <v>0</v>
      </c>
      <c r="S31" s="55">
        <f>SUM(S30:S30)</f>
        <v>3635.6812799999998</v>
      </c>
      <c r="T31" s="42"/>
    </row>
    <row r="32" spans="1:20">
      <c r="A32" s="37"/>
      <c r="B32" s="37"/>
      <c r="C32" s="58" t="s">
        <v>43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42"/>
    </row>
    <row r="33" spans="1:20" ht="12.75" customHeight="1">
      <c r="A33" s="37"/>
      <c r="B33" s="37"/>
      <c r="C33" s="37"/>
      <c r="D33" s="43"/>
      <c r="E33" s="43"/>
      <c r="F33" s="44">
        <f>D33*E33</f>
        <v>0</v>
      </c>
      <c r="G33" s="43"/>
      <c r="H33" s="43"/>
      <c r="I33" s="44">
        <f>(F33+G33+H33)*0.3</f>
        <v>0</v>
      </c>
      <c r="J33" s="44">
        <f>(F33+G33+H33)*0.3</f>
        <v>0</v>
      </c>
      <c r="K33" s="59">
        <f>F33+G33+H33+I33+J33:J34</f>
        <v>0</v>
      </c>
      <c r="L33" s="43"/>
      <c r="M33" s="43"/>
      <c r="N33" s="43"/>
      <c r="O33" s="43"/>
      <c r="P33" s="44">
        <f>(L33+M33+N33+O33)*0.3</f>
        <v>0</v>
      </c>
      <c r="Q33" s="44">
        <f>(L33+M33+N33+O33)*0.3</f>
        <v>0</v>
      </c>
      <c r="R33" s="59">
        <f>L33+M33+N33+O33+P33+Q33</f>
        <v>0</v>
      </c>
      <c r="S33" s="44">
        <f>K33+R33</f>
        <v>0</v>
      </c>
      <c r="T33" s="42"/>
    </row>
    <row r="34" spans="1:20">
      <c r="A34" s="52" t="s">
        <v>38</v>
      </c>
      <c r="B34" s="52"/>
      <c r="C34" s="52"/>
      <c r="D34" s="57">
        <f>SUM(D33)</f>
        <v>0</v>
      </c>
      <c r="E34" s="46"/>
      <c r="F34" s="60">
        <f>SUM(F33)</f>
        <v>0</v>
      </c>
      <c r="G34" s="60">
        <f t="shared" ref="G34:P34" si="3">SUM(G33)</f>
        <v>0</v>
      </c>
      <c r="H34" s="60">
        <f>SUM(H33)</f>
        <v>0</v>
      </c>
      <c r="I34" s="60">
        <f>SUM(I33)</f>
        <v>0</v>
      </c>
      <c r="J34" s="60">
        <f>SUM(J33)</f>
        <v>0</v>
      </c>
      <c r="K34" s="60">
        <f>SUM(K33)</f>
        <v>0</v>
      </c>
      <c r="L34" s="60">
        <f t="shared" si="3"/>
        <v>0</v>
      </c>
      <c r="M34" s="60">
        <f t="shared" si="3"/>
        <v>0</v>
      </c>
      <c r="N34" s="60">
        <f t="shared" si="3"/>
        <v>0</v>
      </c>
      <c r="O34" s="60">
        <f t="shared" si="3"/>
        <v>0</v>
      </c>
      <c r="P34" s="60">
        <f t="shared" si="3"/>
        <v>0</v>
      </c>
      <c r="Q34" s="60">
        <f>SUM(Q33)</f>
        <v>0</v>
      </c>
      <c r="R34" s="60">
        <f>SUM(R33)</f>
        <v>0</v>
      </c>
      <c r="S34" s="60">
        <f>SUM(S33)</f>
        <v>0</v>
      </c>
      <c r="T34" s="42"/>
    </row>
    <row r="35" spans="1:20">
      <c r="A35" s="61" t="s">
        <v>44</v>
      </c>
      <c r="B35" s="61"/>
      <c r="C35" s="61"/>
      <c r="D35" s="62">
        <f>D25+D28+D31+D34</f>
        <v>0.94</v>
      </c>
      <c r="E35" s="63"/>
      <c r="F35" s="62">
        <f t="shared" ref="F35:S35" si="4">F34+F31+F28+F25</f>
        <v>6939.84</v>
      </c>
      <c r="G35" s="62">
        <f t="shared" si="4"/>
        <v>243.46079999999998</v>
      </c>
      <c r="H35" s="62">
        <f t="shared" si="4"/>
        <v>0</v>
      </c>
      <c r="I35" s="62">
        <f t="shared" si="4"/>
        <v>2154.9902400000001</v>
      </c>
      <c r="J35" s="62">
        <f t="shared" si="4"/>
        <v>2154.9902400000001</v>
      </c>
      <c r="K35" s="62">
        <f t="shared" si="4"/>
        <v>11493.281279999999</v>
      </c>
      <c r="L35" s="62">
        <f t="shared" si="4"/>
        <v>1227.75</v>
      </c>
      <c r="M35" s="62">
        <f t="shared" si="4"/>
        <v>0</v>
      </c>
      <c r="N35" s="62">
        <f t="shared" si="4"/>
        <v>982.2</v>
      </c>
      <c r="O35" s="62">
        <f t="shared" si="4"/>
        <v>0</v>
      </c>
      <c r="P35" s="62">
        <f t="shared" si="4"/>
        <v>662.9849999999999</v>
      </c>
      <c r="Q35" s="62">
        <f t="shared" si="4"/>
        <v>662.9849999999999</v>
      </c>
      <c r="R35" s="62">
        <f t="shared" si="4"/>
        <v>3535.9199999999992</v>
      </c>
      <c r="S35" s="62">
        <f t="shared" si="4"/>
        <v>15029.201280000001</v>
      </c>
      <c r="T35" s="42"/>
    </row>
    <row r="36" spans="1:20" hidden="1">
      <c r="A36" s="64"/>
      <c r="B36" s="64"/>
      <c r="C36" s="64"/>
      <c r="D36" s="48"/>
      <c r="E36" s="48"/>
      <c r="F36" s="48"/>
      <c r="G36" s="48"/>
      <c r="H36" s="48"/>
      <c r="I36" s="65"/>
      <c r="J36" s="65"/>
      <c r="K36" s="65"/>
      <c r="L36" s="48"/>
      <c r="M36" s="48"/>
      <c r="N36" s="48"/>
      <c r="O36" s="48"/>
      <c r="P36" s="48"/>
      <c r="Q36" s="48"/>
      <c r="R36" s="48"/>
      <c r="S36" s="48"/>
      <c r="T36" s="42"/>
    </row>
    <row r="37" spans="1:20" hidden="1">
      <c r="A37" s="64"/>
      <c r="B37" s="64"/>
      <c r="C37" s="64"/>
      <c r="D37" s="43"/>
      <c r="E37" s="43"/>
      <c r="F37" s="44"/>
      <c r="G37" s="43"/>
      <c r="H37" s="43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2"/>
    </row>
    <row r="38" spans="1:20" hidden="1">
      <c r="A38" s="64"/>
      <c r="B38" s="64"/>
      <c r="C38" s="64"/>
      <c r="D38" s="43"/>
      <c r="E38" s="43"/>
      <c r="F38" s="43"/>
      <c r="G38" s="43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2"/>
    </row>
    <row r="39" spans="1:20" hidden="1">
      <c r="A39" s="66" t="s">
        <v>45</v>
      </c>
      <c r="B39" s="66"/>
      <c r="C39" s="66"/>
      <c r="D39" s="67">
        <f>D35+D37+D38</f>
        <v>0.94</v>
      </c>
      <c r="E39" s="48"/>
      <c r="F39" s="68"/>
      <c r="G39" s="69"/>
      <c r="H39" s="69"/>
      <c r="I39" s="70"/>
      <c r="J39" s="70"/>
      <c r="K39" s="70"/>
      <c r="L39" s="69"/>
      <c r="M39" s="69"/>
      <c r="N39" s="69"/>
      <c r="O39" s="69"/>
      <c r="P39" s="69"/>
      <c r="Q39" s="69"/>
      <c r="R39" s="69"/>
      <c r="S39" s="71">
        <f>S38+S37+S35</f>
        <v>15029.201280000001</v>
      </c>
      <c r="T39" s="42"/>
    </row>
    <row r="41" spans="1:20">
      <c r="A41" s="72" t="s">
        <v>46</v>
      </c>
      <c r="B41" s="72"/>
      <c r="C41" s="72"/>
      <c r="E41" s="73">
        <f>S39</f>
        <v>15029.201280000001</v>
      </c>
      <c r="F41" t="s">
        <v>47</v>
      </c>
    </row>
    <row r="42" spans="1:20">
      <c r="A42" s="13" t="s">
        <v>48</v>
      </c>
      <c r="B42" s="13"/>
      <c r="E42" s="74">
        <f>K58</f>
        <v>0</v>
      </c>
      <c r="F42" t="s">
        <v>47</v>
      </c>
    </row>
    <row r="43" spans="1:20">
      <c r="A43" s="13" t="s">
        <v>49</v>
      </c>
      <c r="B43" s="13"/>
      <c r="E43" s="73">
        <f>E41+E42</f>
        <v>15029.201280000001</v>
      </c>
      <c r="F43" t="s">
        <v>47</v>
      </c>
    </row>
    <row r="44" spans="1:20">
      <c r="A44" s="13" t="s">
        <v>50</v>
      </c>
      <c r="B44" s="13"/>
      <c r="C44" s="13"/>
      <c r="D44" s="13"/>
      <c r="E44" s="73">
        <f>E43*0.302</f>
        <v>4538.8187865600003</v>
      </c>
      <c r="F44" t="s">
        <v>47</v>
      </c>
    </row>
    <row r="45" spans="1:20">
      <c r="A45" s="13" t="s">
        <v>51</v>
      </c>
      <c r="E45" s="73">
        <f>E43+E44</f>
        <v>19568.020066560002</v>
      </c>
      <c r="F45" t="s">
        <v>47</v>
      </c>
    </row>
    <row r="46" spans="1:20">
      <c r="A46" s="13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1:20" ht="12.75" customHeight="1">
      <c r="B47" s="76"/>
      <c r="C47" s="76" t="s">
        <v>52</v>
      </c>
      <c r="D47" s="75"/>
      <c r="E47" s="77"/>
      <c r="F47" s="77"/>
      <c r="G47" s="77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8" spans="1:20" ht="12.75" customHeight="1">
      <c r="A48" s="78">
        <v>211</v>
      </c>
      <c r="B48" s="78"/>
      <c r="C48" s="78"/>
      <c r="E48" s="79">
        <f>E43*2</f>
        <v>30058.402560000002</v>
      </c>
      <c r="F48" t="s">
        <v>47</v>
      </c>
    </row>
    <row r="49" spans="1:20">
      <c r="A49" s="78">
        <v>213</v>
      </c>
      <c r="B49" s="78"/>
      <c r="C49" s="78"/>
      <c r="E49" s="79">
        <f>E44*2</f>
        <v>9077.6375731200005</v>
      </c>
      <c r="F49" t="s">
        <v>47</v>
      </c>
    </row>
    <row r="50" spans="1:20">
      <c r="B50" s="76"/>
      <c r="C50" s="76" t="s">
        <v>53</v>
      </c>
      <c r="E50" s="80">
        <f>E48+E49</f>
        <v>39136.040133120005</v>
      </c>
      <c r="F50" t="s">
        <v>47</v>
      </c>
      <c r="G50" s="13"/>
      <c r="H50" s="81"/>
    </row>
    <row r="51" spans="1:20">
      <c r="B51" s="76"/>
      <c r="C51" s="76"/>
      <c r="E51" s="80"/>
      <c r="G51" s="13"/>
      <c r="H51" s="81"/>
    </row>
    <row r="54" spans="1:20">
      <c r="D54" s="13"/>
      <c r="E54" s="82"/>
      <c r="F54" s="13"/>
      <c r="G54" s="82"/>
      <c r="H54" s="82"/>
      <c r="I54" s="13"/>
      <c r="J54" s="13"/>
      <c r="K54" s="13"/>
      <c r="L54" s="13"/>
      <c r="M54" s="13"/>
      <c r="P54" s="83"/>
    </row>
    <row r="55" spans="1:20">
      <c r="E55" s="84"/>
      <c r="G55" s="84"/>
      <c r="H55" s="84"/>
      <c r="K55" s="83"/>
      <c r="L55" s="17"/>
    </row>
    <row r="56" spans="1:20">
      <c r="E56" s="84"/>
      <c r="G56" s="84"/>
      <c r="H56" s="84"/>
      <c r="K56" s="83"/>
      <c r="L56" s="17"/>
    </row>
    <row r="57" spans="1:20">
      <c r="E57" s="84"/>
      <c r="G57" s="84"/>
      <c r="H57" s="84"/>
      <c r="K57" s="83"/>
      <c r="L57" s="17"/>
    </row>
    <row r="58" spans="1:20">
      <c r="D58" s="24"/>
      <c r="E58" s="24"/>
      <c r="F58" s="24"/>
      <c r="G58" s="24"/>
      <c r="H58" s="24"/>
      <c r="I58" s="24"/>
      <c r="J58" s="24"/>
      <c r="K58" s="85"/>
      <c r="L58" s="86"/>
      <c r="M58" s="24"/>
      <c r="N58" s="24"/>
    </row>
    <row r="59" spans="1:20">
      <c r="T59" s="87" t="s">
        <v>54</v>
      </c>
    </row>
    <row r="60" spans="1:20">
      <c r="T60" s="88" t="e">
        <f>#REF!</f>
        <v>#REF!</v>
      </c>
    </row>
    <row r="62" spans="1:20">
      <c r="D62" s="13"/>
      <c r="E62" s="82"/>
      <c r="F62" s="13"/>
      <c r="G62" s="82"/>
      <c r="H62" s="82"/>
      <c r="I62" s="13"/>
      <c r="J62" s="13"/>
      <c r="K62" s="13"/>
      <c r="L62" s="13"/>
      <c r="M62" s="13"/>
      <c r="P62" s="83"/>
    </row>
    <row r="63" spans="1:20">
      <c r="E63" s="84"/>
      <c r="G63" s="84"/>
      <c r="H63" s="84"/>
      <c r="O63" s="83"/>
      <c r="P63" s="17"/>
    </row>
    <row r="64" spans="1:20">
      <c r="E64" s="84"/>
      <c r="G64" s="84"/>
      <c r="H64" s="84"/>
      <c r="O64" s="83"/>
      <c r="P64" s="17"/>
    </row>
    <row r="65" spans="4:16">
      <c r="E65" s="84"/>
      <c r="G65" s="84"/>
      <c r="H65" s="84"/>
      <c r="O65" s="83"/>
      <c r="P65" s="17"/>
    </row>
    <row r="66" spans="4:16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85"/>
      <c r="P66" s="86"/>
    </row>
    <row r="80" spans="4:16">
      <c r="D80" s="13"/>
      <c r="E80" s="82"/>
      <c r="F80" s="13"/>
      <c r="G80" s="82"/>
      <c r="H80" s="82"/>
      <c r="I80" s="13"/>
      <c r="J80" s="13"/>
      <c r="K80" s="13"/>
      <c r="L80" s="13"/>
      <c r="M80" s="13"/>
      <c r="P80" s="83"/>
    </row>
    <row r="81" spans="4:16">
      <c r="E81" s="84"/>
      <c r="G81" s="84"/>
      <c r="H81" s="84"/>
      <c r="O81" s="83"/>
      <c r="P81" s="17"/>
    </row>
    <row r="82" spans="4:16">
      <c r="E82" s="84"/>
      <c r="G82" s="84"/>
      <c r="H82" s="84"/>
      <c r="O82" s="83"/>
      <c r="P82" s="17"/>
    </row>
    <row r="83" spans="4:16">
      <c r="E83" s="84"/>
      <c r="G83" s="84"/>
      <c r="H83" s="84"/>
      <c r="O83" s="83"/>
      <c r="P83" s="17"/>
    </row>
    <row r="84" spans="4:16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85"/>
      <c r="P84" s="86"/>
    </row>
    <row r="98" spans="4:16">
      <c r="D98" s="13"/>
      <c r="E98" s="82"/>
      <c r="F98" s="13"/>
      <c r="G98" s="82"/>
      <c r="H98" s="82"/>
      <c r="I98" s="13"/>
      <c r="J98" s="13"/>
      <c r="K98" s="13"/>
      <c r="L98" s="13"/>
      <c r="M98" s="13"/>
      <c r="P98" s="83"/>
    </row>
    <row r="99" spans="4:16">
      <c r="E99" s="84"/>
      <c r="G99" s="84"/>
      <c r="H99" s="84"/>
      <c r="O99" s="83"/>
      <c r="P99" s="17"/>
    </row>
    <row r="100" spans="4:16">
      <c r="E100" s="84"/>
      <c r="G100" s="84"/>
      <c r="H100" s="84"/>
      <c r="O100" s="83"/>
      <c r="P100" s="17"/>
    </row>
    <row r="101" spans="4:16">
      <c r="E101" s="84"/>
      <c r="G101" s="84"/>
      <c r="H101" s="84"/>
      <c r="O101" s="83"/>
      <c r="P101" s="17"/>
    </row>
    <row r="102" spans="4:16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85"/>
      <c r="P102" s="86"/>
    </row>
    <row r="116" spans="1:16">
      <c r="D116" s="13"/>
      <c r="E116" s="82"/>
      <c r="F116" s="13"/>
      <c r="G116" s="82"/>
      <c r="H116" s="82"/>
      <c r="I116" s="13"/>
      <c r="J116" s="13"/>
      <c r="K116" s="13"/>
      <c r="L116" s="13"/>
      <c r="M116" s="13"/>
      <c r="P116" s="83"/>
    </row>
    <row r="117" spans="1:16">
      <c r="E117" s="84"/>
      <c r="G117" s="84"/>
      <c r="H117" s="84"/>
      <c r="O117" s="83"/>
      <c r="P117" s="17"/>
    </row>
    <row r="118" spans="1:16">
      <c r="E118" s="84"/>
      <c r="G118" s="84"/>
      <c r="H118" s="84"/>
      <c r="O118" s="83"/>
      <c r="P118" s="17"/>
    </row>
    <row r="119" spans="1:16">
      <c r="E119" s="84"/>
      <c r="G119" s="84"/>
      <c r="H119" s="84"/>
      <c r="O119" s="83"/>
      <c r="P119" s="17"/>
    </row>
    <row r="120" spans="1:16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85"/>
      <c r="P120" s="86"/>
    </row>
    <row r="124" spans="1:16">
      <c r="A124" s="13"/>
      <c r="B124" s="13"/>
      <c r="E124" s="73"/>
    </row>
    <row r="125" spans="1:16">
      <c r="A125" s="13"/>
      <c r="B125" s="13"/>
      <c r="E125" s="73"/>
    </row>
    <row r="126" spans="1:16">
      <c r="A126" s="13"/>
      <c r="B126" s="13"/>
      <c r="C126" s="13"/>
      <c r="D126" s="13"/>
      <c r="E126" s="73"/>
    </row>
    <row r="127" spans="1:16">
      <c r="A127" s="13"/>
      <c r="E127" s="73"/>
    </row>
    <row r="128" spans="1:16">
      <c r="A128" s="13"/>
    </row>
    <row r="134" spans="4:16">
      <c r="D134" s="13"/>
      <c r="E134" s="82"/>
      <c r="F134" s="13"/>
      <c r="G134" s="82"/>
      <c r="H134" s="82"/>
      <c r="I134" s="13"/>
      <c r="J134" s="13"/>
      <c r="K134" s="13"/>
      <c r="L134" s="13"/>
      <c r="M134" s="13"/>
      <c r="P134" s="83"/>
    </row>
    <row r="135" spans="4:16">
      <c r="E135" s="84"/>
      <c r="G135" s="84"/>
      <c r="H135" s="84"/>
      <c r="O135" s="83"/>
      <c r="P135" s="17"/>
    </row>
    <row r="136" spans="4:16">
      <c r="E136" s="84"/>
      <c r="G136" s="84"/>
      <c r="H136" s="84"/>
      <c r="O136" s="83"/>
      <c r="P136" s="17"/>
    </row>
    <row r="137" spans="4:16">
      <c r="E137" s="84"/>
      <c r="G137" s="84"/>
      <c r="H137" s="84"/>
      <c r="O137" s="83"/>
      <c r="P137" s="17"/>
    </row>
    <row r="138" spans="4:16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85"/>
      <c r="P138" s="86"/>
    </row>
  </sheetData>
  <mergeCells count="49">
    <mergeCell ref="A41:C41"/>
    <mergeCell ref="E47:G47"/>
    <mergeCell ref="A48:C48"/>
    <mergeCell ref="A49:C49"/>
    <mergeCell ref="C32:S32"/>
    <mergeCell ref="A35:C35"/>
    <mergeCell ref="A36:C36"/>
    <mergeCell ref="A37:C37"/>
    <mergeCell ref="A38:C38"/>
    <mergeCell ref="A39:C39"/>
    <mergeCell ref="P20:P21"/>
    <mergeCell ref="Q20:Q21"/>
    <mergeCell ref="R20:R21"/>
    <mergeCell ref="C23:S23"/>
    <mergeCell ref="C26:S26"/>
    <mergeCell ref="C29:S29"/>
    <mergeCell ref="T19:T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13:C13"/>
    <mergeCell ref="G18:S18"/>
    <mergeCell ref="A19:B20"/>
    <mergeCell ref="C19:C21"/>
    <mergeCell ref="D19:D21"/>
    <mergeCell ref="E19:E21"/>
    <mergeCell ref="F19:F21"/>
    <mergeCell ref="G19:K19"/>
    <mergeCell ref="L19:R19"/>
    <mergeCell ref="S19:S21"/>
    <mergeCell ref="A7:K7"/>
    <mergeCell ref="Q7:R7"/>
    <mergeCell ref="S7:T7"/>
    <mergeCell ref="A8:K8"/>
    <mergeCell ref="A11:C11"/>
    <mergeCell ref="A12:C12"/>
    <mergeCell ref="Q1:T1"/>
    <mergeCell ref="Q2:T2"/>
    <mergeCell ref="Q3:T3"/>
    <mergeCell ref="Q5:R5"/>
    <mergeCell ref="S5:T5"/>
    <mergeCell ref="Q6:R6"/>
    <mergeCell ref="S6:T6"/>
  </mergeCells>
  <pageMargins left="0.59055118110236227" right="0.19685039370078741" top="0.59055118110236227" bottom="0.39370078740157483" header="0" footer="0"/>
  <pageSetup paperSize="9" scale="78" orientation="landscape" horizontalDpi="200" verticalDpi="200" r:id="rId1"/>
  <headerFooter alignWithMargins="0">
    <oddHeader>&amp;R&amp;"Times New Roman,обычный"&amp;14 Приложение 2</oddHeader>
  </headerFooter>
  <rowBreaks count="1" manualBreakCount="1"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Буратино</vt:lpstr>
      <vt:lpstr>Буратино!Область_печати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2013-11-27T01:06:15Z</dcterms:created>
  <dcterms:modified xsi:type="dcterms:W3CDTF">2013-11-27T01:06:38Z</dcterms:modified>
</cp:coreProperties>
</file>